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820" windowHeight="12240" tabRatio="825" activeTab="0"/>
  </bookViews>
  <sheets>
    <sheet name="sol_sys.sylk" sheetId="1" r:id="rId1"/>
  </sheets>
  <definedNames>
    <definedName name="_xlnm.Print_Area" localSheetId="0">'sol_sys.sylk'!$A$1:$G$95</definedName>
  </definedNames>
  <calcPr fullCalcOnLoad="1"/>
</workbook>
</file>

<file path=xl/sharedStrings.xml><?xml version="1.0" encoding="utf-8"?>
<sst xmlns="http://schemas.openxmlformats.org/spreadsheetml/2006/main" count="122" uniqueCount="104">
  <si>
    <t>Solar System Scale Model</t>
  </si>
  <si>
    <t>Actual</t>
  </si>
  <si>
    <t>Scale</t>
  </si>
  <si>
    <t>Diameter</t>
  </si>
  <si>
    <t>Orbit</t>
  </si>
  <si>
    <t>Scaled orbit radius</t>
  </si>
  <si>
    <t>Body</t>
  </si>
  <si>
    <t>kilometers</t>
  </si>
  <si>
    <t>inches</t>
  </si>
  <si>
    <t>mm</t>
  </si>
  <si>
    <t>radius (km)</t>
  </si>
  <si>
    <t xml:space="preserve">     (Feet &amp; In)</t>
  </si>
  <si>
    <t xml:space="preserve">     (Meters)</t>
  </si>
  <si>
    <t>Sun</t>
  </si>
  <si>
    <t>Mercury</t>
  </si>
  <si>
    <t>Venus</t>
  </si>
  <si>
    <t>Earth</t>
  </si>
  <si>
    <t xml:space="preserve">  Moon</t>
  </si>
  <si>
    <t>Mars</t>
  </si>
  <si>
    <t xml:space="preserve">  Phobos</t>
  </si>
  <si>
    <t xml:space="preserve">  Deimos</t>
  </si>
  <si>
    <t>Jupiter</t>
  </si>
  <si>
    <t xml:space="preserve">  Metis (XVI)</t>
  </si>
  <si>
    <t xml:space="preserve">  Adrastea (XIV)</t>
  </si>
  <si>
    <t xml:space="preserve">  Amalthea (V)</t>
  </si>
  <si>
    <t xml:space="preserve">  Thebe (XV)</t>
  </si>
  <si>
    <t xml:space="preserve">  Io (I)</t>
  </si>
  <si>
    <t xml:space="preserve">  Europa (II)</t>
  </si>
  <si>
    <t xml:space="preserve">  Ganymede (III)</t>
  </si>
  <si>
    <t xml:space="preserve">  Callisto (IV)</t>
  </si>
  <si>
    <t xml:space="preserve">  Leda (XIII)</t>
  </si>
  <si>
    <t xml:space="preserve">  Himalia (VI)</t>
  </si>
  <si>
    <t xml:space="preserve">  Lysithea (X)</t>
  </si>
  <si>
    <t xml:space="preserve">  Elara (VII)</t>
  </si>
  <si>
    <t xml:space="preserve">  Ananke (XII)</t>
  </si>
  <si>
    <t xml:space="preserve">  Carme (XI)</t>
  </si>
  <si>
    <t xml:space="preserve">  Pasiphae (VIII)</t>
  </si>
  <si>
    <t xml:space="preserve">  Sinope (IX)</t>
  </si>
  <si>
    <t>Saturn</t>
  </si>
  <si>
    <t xml:space="preserve">  Pan (XVIII)</t>
  </si>
  <si>
    <t xml:space="preserve">  Atlas (XV)</t>
  </si>
  <si>
    <t xml:space="preserve">  Prometheus (XVI)</t>
  </si>
  <si>
    <t xml:space="preserve">  Pandora (XVII)</t>
  </si>
  <si>
    <t xml:space="preserve">  Epimetheus (XI)</t>
  </si>
  <si>
    <t xml:space="preserve">  Janus (X)</t>
  </si>
  <si>
    <t xml:space="preserve">  Mimas (I)</t>
  </si>
  <si>
    <t xml:space="preserve">  Enceladus(II)</t>
  </si>
  <si>
    <t xml:space="preserve">  Tethys(III)</t>
  </si>
  <si>
    <t xml:space="preserve">  Telesto (XIII)</t>
  </si>
  <si>
    <t xml:space="preserve">  Calypso (XIV)</t>
  </si>
  <si>
    <t xml:space="preserve">  Helene (XII)</t>
  </si>
  <si>
    <t xml:space="preserve">  Dione (IV)</t>
  </si>
  <si>
    <t xml:space="preserve">  Rhea (V)</t>
  </si>
  <si>
    <t xml:space="preserve">  Titan (VI)</t>
  </si>
  <si>
    <t xml:space="preserve">  Hyperion (VII)</t>
  </si>
  <si>
    <t xml:space="preserve">  Iapetus (VIII)</t>
  </si>
  <si>
    <t xml:space="preserve">  Phoebe (IX)</t>
  </si>
  <si>
    <t>Uranus</t>
  </si>
  <si>
    <t xml:space="preserve">  Cordelia (VI)</t>
  </si>
  <si>
    <t xml:space="preserve">  Ophelia (VII)</t>
  </si>
  <si>
    <t xml:space="preserve">  Bianca (VIII)</t>
  </si>
  <si>
    <t xml:space="preserve">  Cressida (IX)</t>
  </si>
  <si>
    <t xml:space="preserve">  Desdemona (X)</t>
  </si>
  <si>
    <t xml:space="preserve">  Juliet (XI)</t>
  </si>
  <si>
    <t xml:space="preserve">  Portia (XII)</t>
  </si>
  <si>
    <t xml:space="preserve">  Rosalind (XIII)</t>
  </si>
  <si>
    <t xml:space="preserve">  Belinda (XIV)</t>
  </si>
  <si>
    <t xml:space="preserve">  Puck (XV)</t>
  </si>
  <si>
    <t xml:space="preserve">  Miranda (V)</t>
  </si>
  <si>
    <t xml:space="preserve">  Ariel (I)</t>
  </si>
  <si>
    <t xml:space="preserve">  Umbriel (II)</t>
  </si>
  <si>
    <t xml:space="preserve">  Titania (III)</t>
  </si>
  <si>
    <t xml:space="preserve">  Oberon (VI)</t>
  </si>
  <si>
    <t>Neptune</t>
  </si>
  <si>
    <t xml:space="preserve">  Naiad (III)</t>
  </si>
  <si>
    <t xml:space="preserve">  Thalassa (IV)</t>
  </si>
  <si>
    <t xml:space="preserve">  Despina (V)</t>
  </si>
  <si>
    <t xml:space="preserve">  Galatea (VI)</t>
  </si>
  <si>
    <t xml:space="preserve">  Larissa (VII)</t>
  </si>
  <si>
    <t xml:space="preserve">  Proteus (VIII)</t>
  </si>
  <si>
    <t xml:space="preserve">  Triton (I)</t>
  </si>
  <si>
    <t xml:space="preserve">  Nereid (II)</t>
  </si>
  <si>
    <t>Pluto</t>
  </si>
  <si>
    <t xml:space="preserve">  Charon</t>
  </si>
  <si>
    <t>Speed of light (km/s)</t>
  </si>
  <si>
    <t xml:space="preserve"> in/sec</t>
  </si>
  <si>
    <t>mm/sec</t>
  </si>
  <si>
    <t>Light year (km)</t>
  </si>
  <si>
    <t xml:space="preserve"> mi</t>
  </si>
  <si>
    <t>km</t>
  </si>
  <si>
    <t>Distance to:</t>
  </si>
  <si>
    <t>To Alpha Centauri (km)</t>
  </si>
  <si>
    <t>To Sirius</t>
  </si>
  <si>
    <t>To Deneb</t>
  </si>
  <si>
    <t>To Galactic center (km)</t>
  </si>
  <si>
    <t>To Andromeda Galaxy (km)</t>
  </si>
  <si>
    <t>Sizes of stars:</t>
  </si>
  <si>
    <t>Hottest star (Type 05)</t>
  </si>
  <si>
    <t>m</t>
  </si>
  <si>
    <t>Coolest star (Type M5)</t>
  </si>
  <si>
    <t>cm</t>
  </si>
  <si>
    <t>Red giant (Betelgeuse)</t>
  </si>
  <si>
    <t>White dwarf (Sirius B)</t>
  </si>
  <si>
    <t>Neutron star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</si>
</sst>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0">
    <font>
      <sz val="10"/>
      <name val="Geneva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Geneva"/>
      <family val="2"/>
    </font>
    <font>
      <b/>
      <sz val="9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1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workbookViewId="0" topLeftCell="A1">
      <selection activeCell="B1" sqref="B1"/>
    </sheetView>
  </sheetViews>
  <sheetFormatPr defaultColWidth="11.00390625" defaultRowHeight="12.75"/>
  <cols>
    <col min="1" max="1" width="16.75390625" style="0" customWidth="1"/>
    <col min="2" max="2" width="8.625" style="0" customWidth="1"/>
    <col min="3" max="3" width="7.375" style="0" customWidth="1"/>
    <col min="4" max="4" width="7.75390625" style="0" customWidth="1"/>
    <col min="5" max="5" width="10.875" style="0" customWidth="1"/>
    <col min="6" max="6" width="6.75390625" style="0" customWidth="1"/>
    <col min="7" max="7" width="7.125" style="0" customWidth="1"/>
    <col min="8" max="8" width="5.875" style="0" customWidth="1"/>
  </cols>
  <sheetData>
    <row r="1" ht="21">
      <c r="B1" s="1" t="s">
        <v>0</v>
      </c>
    </row>
    <row r="2" s="2" customFormat="1" ht="12.75">
      <c r="B2" s="3"/>
    </row>
    <row r="3" spans="2:5" s="4" customFormat="1" ht="12.75">
      <c r="B3" s="5" t="s">
        <v>1</v>
      </c>
      <c r="C3" s="4" t="s">
        <v>2</v>
      </c>
      <c r="D3" s="4" t="s">
        <v>2</v>
      </c>
      <c r="E3" s="4" t="s">
        <v>1</v>
      </c>
    </row>
    <row r="4" spans="2:8" s="6" customFormat="1" ht="12">
      <c r="B4" s="5" t="s">
        <v>3</v>
      </c>
      <c r="C4" s="5" t="s">
        <v>3</v>
      </c>
      <c r="D4" s="5" t="s">
        <v>3</v>
      </c>
      <c r="E4" s="5" t="s">
        <v>4</v>
      </c>
      <c r="F4" s="7" t="s">
        <v>5</v>
      </c>
      <c r="H4" s="7" t="s">
        <v>5</v>
      </c>
    </row>
    <row r="5" spans="1:9" s="4" customFormat="1" ht="13.5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9" t="s">
        <v>11</v>
      </c>
      <c r="G5" s="8"/>
      <c r="H5" s="9" t="s">
        <v>12</v>
      </c>
      <c r="I5" s="5"/>
    </row>
    <row r="6" spans="1:7" s="12" customFormat="1" ht="13.5" customHeight="1">
      <c r="A6" s="10" t="s">
        <v>13</v>
      </c>
      <c r="B6" s="10">
        <v>1391900</v>
      </c>
      <c r="C6" s="11">
        <v>8</v>
      </c>
      <c r="D6" s="11"/>
      <c r="E6" s="10"/>
      <c r="F6" s="10"/>
      <c r="G6" s="10"/>
    </row>
    <row r="7" spans="1:8" s="12" customFormat="1" ht="12.75">
      <c r="A7" s="10" t="s">
        <v>14</v>
      </c>
      <c r="B7" s="10">
        <v>4866</v>
      </c>
      <c r="C7" s="11" t="str">
        <f aca="true" t="shared" si="0" ref="C7:C31">TEXT(($C$6/$B$6)*B7,".0000 in")</f>
        <v>.0280 in</v>
      </c>
      <c r="D7" s="11" t="str">
        <f aca="true" t="shared" si="1" ref="D7:D38">TEXT(($C$6/$B$6)*B7*25.4,".000")</f>
        <v>.710</v>
      </c>
      <c r="E7" s="10">
        <v>57950000</v>
      </c>
      <c r="F7" s="11" t="str">
        <f aca="true" t="shared" si="2" ref="F7:F31">TEXT(INT(($C$6/$B$6)*E7/12),"0 ft  ")</f>
        <v>27 ft  </v>
      </c>
      <c r="G7" s="10" t="str">
        <f aca="true" t="shared" si="3" ref="G7:G31">TEXT(MOD(($C$6/$B$6)*E7,12),"0.00 in")</f>
        <v>9.07 in</v>
      </c>
      <c r="H7" s="11" t="str">
        <f aca="true" t="shared" si="4" ref="H7:H31">TEXT(($C$6/$B$6)*E7*0.0254,"0.000")</f>
        <v>8.460</v>
      </c>
    </row>
    <row r="8" spans="1:8" s="12" customFormat="1" ht="12.75">
      <c r="A8" s="10" t="s">
        <v>15</v>
      </c>
      <c r="B8" s="10">
        <v>12106</v>
      </c>
      <c r="C8" s="11" t="str">
        <f t="shared" si="0"/>
        <v>.0696 in</v>
      </c>
      <c r="D8" s="11" t="str">
        <f t="shared" si="1"/>
        <v>1.767</v>
      </c>
      <c r="E8" s="10">
        <v>108110000</v>
      </c>
      <c r="F8" s="11" t="str">
        <f t="shared" si="2"/>
        <v>51 ft  </v>
      </c>
      <c r="G8" s="10" t="str">
        <f t="shared" si="3"/>
        <v>9.37 in</v>
      </c>
      <c r="H8" s="11" t="str">
        <f t="shared" si="4"/>
        <v>15.783</v>
      </c>
    </row>
    <row r="9" spans="1:8" s="12" customFormat="1" ht="12.75">
      <c r="A9" s="10" t="s">
        <v>16</v>
      </c>
      <c r="B9" s="10">
        <v>12742</v>
      </c>
      <c r="C9" s="11" t="str">
        <f t="shared" si="0"/>
        <v>.0732 in</v>
      </c>
      <c r="D9" s="11" t="str">
        <f t="shared" si="1"/>
        <v>1.860</v>
      </c>
      <c r="E9" s="10">
        <v>149570000</v>
      </c>
      <c r="F9" s="11" t="str">
        <f t="shared" si="2"/>
        <v>71 ft  </v>
      </c>
      <c r="G9" s="10" t="str">
        <f t="shared" si="3"/>
        <v>7.66 in</v>
      </c>
      <c r="H9" s="11" t="str">
        <f t="shared" si="4"/>
        <v>21.835</v>
      </c>
    </row>
    <row r="10" spans="1:8" s="17" customFormat="1" ht="10.5" customHeight="1">
      <c r="A10" s="13" t="s">
        <v>17</v>
      </c>
      <c r="B10" s="14">
        <v>3476</v>
      </c>
      <c r="C10" s="15" t="str">
        <f t="shared" si="0"/>
        <v>.0200 in</v>
      </c>
      <c r="D10" s="16" t="str">
        <f t="shared" si="1"/>
        <v>.507</v>
      </c>
      <c r="E10" s="13">
        <v>384403</v>
      </c>
      <c r="F10" s="15" t="str">
        <f t="shared" si="2"/>
        <v>0 ft  </v>
      </c>
      <c r="G10" s="13" t="str">
        <f t="shared" si="3"/>
        <v>2.21 in</v>
      </c>
      <c r="H10" s="16" t="str">
        <f t="shared" si="4"/>
        <v>0.056</v>
      </c>
    </row>
    <row r="11" spans="1:8" s="12" customFormat="1" ht="12.75">
      <c r="A11" s="10" t="s">
        <v>18</v>
      </c>
      <c r="B11" s="10">
        <v>6760</v>
      </c>
      <c r="C11" s="11" t="str">
        <f t="shared" si="0"/>
        <v>.0389 in</v>
      </c>
      <c r="D11" s="11" t="str">
        <f t="shared" si="1"/>
        <v>.987</v>
      </c>
      <c r="E11" s="10">
        <v>227840000</v>
      </c>
      <c r="F11" s="11" t="str">
        <f t="shared" si="2"/>
        <v>109 ft  </v>
      </c>
      <c r="G11" s="10" t="str">
        <f t="shared" si="3"/>
        <v>1.52 in</v>
      </c>
      <c r="H11" s="11" t="str">
        <f t="shared" si="4"/>
        <v>33.262</v>
      </c>
    </row>
    <row r="12" spans="1:8" s="17" customFormat="1" ht="10.5" customHeight="1">
      <c r="A12" s="13" t="s">
        <v>19</v>
      </c>
      <c r="B12" s="14">
        <v>20</v>
      </c>
      <c r="C12" s="15" t="str">
        <f t="shared" si="0"/>
        <v>.0001 in</v>
      </c>
      <c r="D12" s="16" t="str">
        <f t="shared" si="1"/>
        <v>.003</v>
      </c>
      <c r="E12" s="13">
        <v>9408</v>
      </c>
      <c r="F12" s="15" t="str">
        <f t="shared" si="2"/>
        <v>0 ft  </v>
      </c>
      <c r="G12" s="13" t="str">
        <f t="shared" si="3"/>
        <v>0.05 in</v>
      </c>
      <c r="H12" s="16" t="str">
        <f t="shared" si="4"/>
        <v>0.001</v>
      </c>
    </row>
    <row r="13" spans="1:8" s="17" customFormat="1" ht="10.5" customHeight="1">
      <c r="A13" s="13" t="s">
        <v>20</v>
      </c>
      <c r="B13" s="14">
        <v>10</v>
      </c>
      <c r="C13" s="15" t="str">
        <f t="shared" si="0"/>
        <v>.0001 in</v>
      </c>
      <c r="D13" s="16" t="str">
        <f t="shared" si="1"/>
        <v>.001</v>
      </c>
      <c r="E13" s="13">
        <v>23457</v>
      </c>
      <c r="F13" s="15" t="str">
        <f t="shared" si="2"/>
        <v>0 ft  </v>
      </c>
      <c r="G13" s="13" t="str">
        <f t="shared" si="3"/>
        <v>0.13 in</v>
      </c>
      <c r="H13" s="16" t="str">
        <f t="shared" si="4"/>
        <v>0.003</v>
      </c>
    </row>
    <row r="14" spans="1:8" s="12" customFormat="1" ht="12.75">
      <c r="A14" s="10" t="s">
        <v>21</v>
      </c>
      <c r="B14" s="10">
        <v>139516</v>
      </c>
      <c r="C14" s="11" t="str">
        <f t="shared" si="0"/>
        <v>.8019 in</v>
      </c>
      <c r="D14" s="11" t="str">
        <f t="shared" si="1"/>
        <v>20.368</v>
      </c>
      <c r="E14" s="10">
        <v>778140000</v>
      </c>
      <c r="F14" s="11" t="str">
        <f t="shared" si="2"/>
        <v>372 ft  </v>
      </c>
      <c r="G14" s="10" t="str">
        <f t="shared" si="3"/>
        <v>8.39 in</v>
      </c>
      <c r="H14" s="11" t="str">
        <f t="shared" si="4"/>
        <v>113.599</v>
      </c>
    </row>
    <row r="15" spans="1:8" s="17" customFormat="1" ht="10.5" customHeight="1">
      <c r="A15" s="13" t="s">
        <v>22</v>
      </c>
      <c r="B15" s="14">
        <v>40</v>
      </c>
      <c r="C15" s="15" t="str">
        <f t="shared" si="0"/>
        <v>.0002 in</v>
      </c>
      <c r="D15" s="16" t="str">
        <f t="shared" si="1"/>
        <v>.006</v>
      </c>
      <c r="E15" s="13">
        <v>128000</v>
      </c>
      <c r="F15" s="15" t="str">
        <f t="shared" si="2"/>
        <v>0 ft  </v>
      </c>
      <c r="G15" s="13" t="str">
        <f t="shared" si="3"/>
        <v>0.74 in</v>
      </c>
      <c r="H15" s="16" t="str">
        <f t="shared" si="4"/>
        <v>0.019</v>
      </c>
    </row>
    <row r="16" spans="1:8" s="17" customFormat="1" ht="10.5" customHeight="1">
      <c r="A16" s="13" t="s">
        <v>23</v>
      </c>
      <c r="B16" s="14">
        <v>40</v>
      </c>
      <c r="C16" s="15" t="str">
        <f t="shared" si="0"/>
        <v>.0002 in</v>
      </c>
      <c r="D16" s="16" t="str">
        <f t="shared" si="1"/>
        <v>.006</v>
      </c>
      <c r="E16" s="13">
        <v>129000</v>
      </c>
      <c r="F16" s="15" t="str">
        <f t="shared" si="2"/>
        <v>0 ft  </v>
      </c>
      <c r="G16" s="13" t="str">
        <f t="shared" si="3"/>
        <v>0.74 in</v>
      </c>
      <c r="H16" s="16" t="str">
        <f t="shared" si="4"/>
        <v>0.019</v>
      </c>
    </row>
    <row r="17" spans="1:8" s="17" customFormat="1" ht="10.5" customHeight="1">
      <c r="A17" s="13" t="s">
        <v>24</v>
      </c>
      <c r="B17" s="14">
        <v>260</v>
      </c>
      <c r="C17" s="15" t="str">
        <f t="shared" si="0"/>
        <v>.0015 in</v>
      </c>
      <c r="D17" s="16" t="str">
        <f t="shared" si="1"/>
        <v>.038</v>
      </c>
      <c r="E17" s="13">
        <v>181400</v>
      </c>
      <c r="F17" s="15" t="str">
        <f t="shared" si="2"/>
        <v>0 ft  </v>
      </c>
      <c r="G17" s="13" t="str">
        <f t="shared" si="3"/>
        <v>1.04 in</v>
      </c>
      <c r="H17" s="16" t="str">
        <f t="shared" si="4"/>
        <v>0.026</v>
      </c>
    </row>
    <row r="18" spans="1:8" s="17" customFormat="1" ht="10.5" customHeight="1">
      <c r="A18" s="13" t="s">
        <v>25</v>
      </c>
      <c r="B18" s="14">
        <v>80</v>
      </c>
      <c r="C18" s="15" t="str">
        <f t="shared" si="0"/>
        <v>.0005 in</v>
      </c>
      <c r="D18" s="16" t="str">
        <f t="shared" si="1"/>
        <v>.012</v>
      </c>
      <c r="E18" s="13">
        <v>222000</v>
      </c>
      <c r="F18" s="15" t="str">
        <f t="shared" si="2"/>
        <v>0 ft  </v>
      </c>
      <c r="G18" s="13" t="str">
        <f t="shared" si="3"/>
        <v>1.28 in</v>
      </c>
      <c r="H18" s="16" t="str">
        <f t="shared" si="4"/>
        <v>0.032</v>
      </c>
    </row>
    <row r="19" spans="1:8" s="17" customFormat="1" ht="10.5" customHeight="1">
      <c r="A19" s="13" t="s">
        <v>26</v>
      </c>
      <c r="B19" s="14">
        <v>3640</v>
      </c>
      <c r="C19" s="15" t="str">
        <f t="shared" si="0"/>
        <v>.0209 in</v>
      </c>
      <c r="D19" s="16" t="str">
        <f t="shared" si="1"/>
        <v>.531</v>
      </c>
      <c r="E19" s="13">
        <v>421900</v>
      </c>
      <c r="F19" s="15" t="str">
        <f t="shared" si="2"/>
        <v>0 ft  </v>
      </c>
      <c r="G19" s="13" t="str">
        <f t="shared" si="3"/>
        <v>2.42 in</v>
      </c>
      <c r="H19" s="16" t="str">
        <f t="shared" si="4"/>
        <v>0.062</v>
      </c>
    </row>
    <row r="20" spans="1:8" s="17" customFormat="1" ht="10.5" customHeight="1">
      <c r="A20" s="13" t="s">
        <v>27</v>
      </c>
      <c r="B20" s="14">
        <v>3000</v>
      </c>
      <c r="C20" s="15" t="str">
        <f t="shared" si="0"/>
        <v>.0172 in</v>
      </c>
      <c r="D20" s="16" t="str">
        <f t="shared" si="1"/>
        <v>.438</v>
      </c>
      <c r="E20" s="13">
        <v>671200</v>
      </c>
      <c r="F20" s="15" t="str">
        <f t="shared" si="2"/>
        <v>0 ft  </v>
      </c>
      <c r="G20" s="13" t="str">
        <f t="shared" si="3"/>
        <v>3.86 in</v>
      </c>
      <c r="H20" s="16" t="str">
        <f t="shared" si="4"/>
        <v>0.098</v>
      </c>
    </row>
    <row r="21" spans="1:8" s="17" customFormat="1" ht="10.5" customHeight="1">
      <c r="A21" s="13" t="s">
        <v>28</v>
      </c>
      <c r="B21" s="14">
        <v>5280</v>
      </c>
      <c r="C21" s="15" t="str">
        <f t="shared" si="0"/>
        <v>.0303 in</v>
      </c>
      <c r="D21" s="16" t="str">
        <f t="shared" si="1"/>
        <v>.771</v>
      </c>
      <c r="E21" s="13">
        <v>1071000</v>
      </c>
      <c r="F21" s="15" t="str">
        <f t="shared" si="2"/>
        <v>0 ft  </v>
      </c>
      <c r="G21" s="13" t="str">
        <f t="shared" si="3"/>
        <v>6.16 in</v>
      </c>
      <c r="H21" s="16" t="str">
        <f t="shared" si="4"/>
        <v>0.156</v>
      </c>
    </row>
    <row r="22" spans="1:8" s="17" customFormat="1" ht="10.5" customHeight="1">
      <c r="A22" s="13" t="s">
        <v>29</v>
      </c>
      <c r="B22" s="14">
        <v>5000</v>
      </c>
      <c r="C22" s="15" t="str">
        <f t="shared" si="0"/>
        <v>.0287 in</v>
      </c>
      <c r="D22" s="16" t="str">
        <f t="shared" si="1"/>
        <v>.730</v>
      </c>
      <c r="E22" s="13">
        <v>1880000</v>
      </c>
      <c r="F22" s="15" t="str">
        <f t="shared" si="2"/>
        <v>0 ft  </v>
      </c>
      <c r="G22" s="13" t="str">
        <f t="shared" si="3"/>
        <v>10.81 in</v>
      </c>
      <c r="H22" s="16" t="str">
        <f t="shared" si="4"/>
        <v>0.274</v>
      </c>
    </row>
    <row r="23" spans="1:8" s="17" customFormat="1" ht="10.5" customHeight="1">
      <c r="A23" s="13" t="s">
        <v>30</v>
      </c>
      <c r="B23" s="14">
        <v>8</v>
      </c>
      <c r="C23" s="15" t="str">
        <f t="shared" si="0"/>
        <v>.0000 in</v>
      </c>
      <c r="D23" s="16" t="str">
        <f t="shared" si="1"/>
        <v>.001</v>
      </c>
      <c r="E23" s="13">
        <v>11110000</v>
      </c>
      <c r="F23" s="15" t="str">
        <f t="shared" si="2"/>
        <v>5 ft  </v>
      </c>
      <c r="G23" s="13" t="str">
        <f t="shared" si="3"/>
        <v>3.86 in</v>
      </c>
      <c r="H23" s="16" t="str">
        <f t="shared" si="4"/>
        <v>1.622</v>
      </c>
    </row>
    <row r="24" spans="1:8" s="17" customFormat="1" ht="10.5" customHeight="1">
      <c r="A24" s="13" t="s">
        <v>31</v>
      </c>
      <c r="B24" s="14">
        <v>170</v>
      </c>
      <c r="C24" s="15" t="str">
        <f t="shared" si="0"/>
        <v>.0010 in</v>
      </c>
      <c r="D24" s="16" t="str">
        <f t="shared" si="1"/>
        <v>.025</v>
      </c>
      <c r="E24" s="13">
        <v>11470000</v>
      </c>
      <c r="F24" s="15" t="str">
        <f t="shared" si="2"/>
        <v>5 ft  </v>
      </c>
      <c r="G24" s="13" t="str">
        <f t="shared" si="3"/>
        <v>5.92 in</v>
      </c>
      <c r="H24" s="16" t="str">
        <f t="shared" si="4"/>
        <v>1.674</v>
      </c>
    </row>
    <row r="25" spans="1:8" s="17" customFormat="1" ht="10.5" customHeight="1">
      <c r="A25" s="13" t="s">
        <v>32</v>
      </c>
      <c r="B25" s="14">
        <v>20</v>
      </c>
      <c r="C25" s="15" t="str">
        <f t="shared" si="0"/>
        <v>.0001 in</v>
      </c>
      <c r="D25" s="16" t="str">
        <f t="shared" si="1"/>
        <v>.003</v>
      </c>
      <c r="E25" s="13">
        <v>11710000</v>
      </c>
      <c r="F25" s="15" t="str">
        <f t="shared" si="2"/>
        <v>5 ft  </v>
      </c>
      <c r="G25" s="13" t="str">
        <f t="shared" si="3"/>
        <v>7.30 in</v>
      </c>
      <c r="H25" s="16" t="str">
        <f t="shared" si="4"/>
        <v>1.710</v>
      </c>
    </row>
    <row r="26" spans="1:8" s="17" customFormat="1" ht="10.5" customHeight="1">
      <c r="A26" s="13" t="s">
        <v>33</v>
      </c>
      <c r="B26" s="14">
        <v>60</v>
      </c>
      <c r="C26" s="15" t="str">
        <f t="shared" si="0"/>
        <v>.0003 in</v>
      </c>
      <c r="D26" s="16" t="str">
        <f t="shared" si="1"/>
        <v>.009</v>
      </c>
      <c r="E26" s="13">
        <v>11740000</v>
      </c>
      <c r="F26" s="15" t="str">
        <f t="shared" si="2"/>
        <v>5 ft  </v>
      </c>
      <c r="G26" s="13" t="str">
        <f t="shared" si="3"/>
        <v>7.48 in</v>
      </c>
      <c r="H26" s="16" t="str">
        <f t="shared" si="4"/>
        <v>1.714</v>
      </c>
    </row>
    <row r="27" spans="1:8" s="17" customFormat="1" ht="10.5" customHeight="1">
      <c r="A27" s="13" t="s">
        <v>34</v>
      </c>
      <c r="B27" s="14">
        <v>16</v>
      </c>
      <c r="C27" s="15" t="str">
        <f t="shared" si="0"/>
        <v>.0001 in</v>
      </c>
      <c r="D27" s="16" t="str">
        <f t="shared" si="1"/>
        <v>.002</v>
      </c>
      <c r="E27" s="13">
        <v>20700000</v>
      </c>
      <c r="F27" s="15" t="str">
        <f t="shared" si="2"/>
        <v>9 ft  </v>
      </c>
      <c r="G27" s="13" t="str">
        <f t="shared" si="3"/>
        <v>10.97 in</v>
      </c>
      <c r="H27" s="16" t="str">
        <f t="shared" si="4"/>
        <v>3.022</v>
      </c>
    </row>
    <row r="28" spans="1:8" s="17" customFormat="1" ht="10.5" customHeight="1">
      <c r="A28" s="13" t="s">
        <v>35</v>
      </c>
      <c r="B28" s="14">
        <v>24</v>
      </c>
      <c r="C28" s="15" t="str">
        <f t="shared" si="0"/>
        <v>.0001 in</v>
      </c>
      <c r="D28" s="16" t="str">
        <f t="shared" si="1"/>
        <v>.004</v>
      </c>
      <c r="E28" s="13">
        <v>22350000</v>
      </c>
      <c r="F28" s="15" t="str">
        <f t="shared" si="2"/>
        <v>10 ft  </v>
      </c>
      <c r="G28" s="13" t="str">
        <f t="shared" si="3"/>
        <v>8.46 in</v>
      </c>
      <c r="H28" s="16" t="str">
        <f t="shared" si="4"/>
        <v>3.263</v>
      </c>
    </row>
    <row r="29" spans="1:8" s="17" customFormat="1" ht="10.5" customHeight="1">
      <c r="A29" s="13" t="s">
        <v>36</v>
      </c>
      <c r="B29" s="14">
        <v>28</v>
      </c>
      <c r="C29" s="15" t="str">
        <f t="shared" si="0"/>
        <v>.0002 in</v>
      </c>
      <c r="D29" s="16" t="str">
        <f t="shared" si="1"/>
        <v>.004</v>
      </c>
      <c r="E29" s="13">
        <v>23300000</v>
      </c>
      <c r="F29" s="15" t="str">
        <f t="shared" si="2"/>
        <v>11 ft  </v>
      </c>
      <c r="G29" s="13" t="str">
        <f t="shared" si="3"/>
        <v>1.92 in</v>
      </c>
      <c r="H29" s="16" t="str">
        <f t="shared" si="4"/>
        <v>3.402</v>
      </c>
    </row>
    <row r="30" spans="1:8" s="17" customFormat="1" ht="10.5" customHeight="1">
      <c r="A30" s="13" t="s">
        <v>37</v>
      </c>
      <c r="B30" s="14">
        <v>24</v>
      </c>
      <c r="C30" s="15" t="str">
        <f t="shared" si="0"/>
        <v>.0001 in</v>
      </c>
      <c r="D30" s="16" t="str">
        <f t="shared" si="1"/>
        <v>.004</v>
      </c>
      <c r="E30" s="13">
        <v>23700000</v>
      </c>
      <c r="F30" s="15" t="str">
        <f t="shared" si="2"/>
        <v>11 ft  </v>
      </c>
      <c r="G30" s="13" t="str">
        <f t="shared" si="3"/>
        <v>4.22 in</v>
      </c>
      <c r="H30" s="16" t="str">
        <f t="shared" si="4"/>
        <v>3.460</v>
      </c>
    </row>
    <row r="31" spans="1:8" s="12" customFormat="1" ht="12.75">
      <c r="A31" s="10" t="s">
        <v>38</v>
      </c>
      <c r="B31" s="10">
        <v>116438</v>
      </c>
      <c r="C31" s="11" t="str">
        <f t="shared" si="0"/>
        <v>.6692 in</v>
      </c>
      <c r="D31" s="11" t="str">
        <f t="shared" si="1"/>
        <v>16.998</v>
      </c>
      <c r="E31" s="10">
        <v>1427000000</v>
      </c>
      <c r="F31" s="11" t="str">
        <f t="shared" si="2"/>
        <v>683 ft  </v>
      </c>
      <c r="G31" s="10" t="str">
        <f t="shared" si="3"/>
        <v>5.74 in</v>
      </c>
      <c r="H31" s="11" t="str">
        <f t="shared" si="4"/>
        <v>208.324</v>
      </c>
    </row>
    <row r="32" spans="1:8" s="17" customFormat="1" ht="10.5" customHeight="1">
      <c r="A32" s="13" t="s">
        <v>39</v>
      </c>
      <c r="B32" s="13">
        <v>20</v>
      </c>
      <c r="C32" s="15"/>
      <c r="D32" s="16" t="str">
        <f t="shared" si="1"/>
        <v>.003</v>
      </c>
      <c r="E32" s="13">
        <v>133583</v>
      </c>
      <c r="F32" s="15"/>
      <c r="G32" s="13"/>
      <c r="H32" s="15"/>
    </row>
    <row r="33" spans="1:8" s="17" customFormat="1" ht="10.5" customHeight="1">
      <c r="A33" s="13" t="s">
        <v>40</v>
      </c>
      <c r="B33" s="14">
        <v>40</v>
      </c>
      <c r="C33" s="15" t="str">
        <f aca="true" t="shared" si="5" ref="C33:C76">TEXT(($C$6/$B$6)*B33,".0000 in")</f>
        <v>.0002 in</v>
      </c>
      <c r="D33" s="16" t="str">
        <f t="shared" si="1"/>
        <v>.006</v>
      </c>
      <c r="E33" s="13">
        <v>137670</v>
      </c>
      <c r="F33" s="15" t="str">
        <f aca="true" t="shared" si="6" ref="F33:F76">TEXT(INT(($C$6/$B$6)*E33/12),"0 ft  ")</f>
        <v>0 ft  </v>
      </c>
      <c r="G33" s="13" t="str">
        <f aca="true" t="shared" si="7" ref="G33:G76">TEXT(MOD(($C$6/$B$6)*E33,12),"0.00 in")</f>
        <v>0.79 in</v>
      </c>
      <c r="H33" s="16" t="str">
        <f aca="true" t="shared" si="8" ref="H33:H76">TEXT(($C$6/$B$6)*E33*0.0254,"0.000")</f>
        <v>0.020</v>
      </c>
    </row>
    <row r="34" spans="1:8" s="17" customFormat="1" ht="10.5" customHeight="1">
      <c r="A34" s="13" t="s">
        <v>41</v>
      </c>
      <c r="B34" s="14">
        <v>91</v>
      </c>
      <c r="C34" s="15" t="str">
        <f t="shared" si="5"/>
        <v>.0005 in</v>
      </c>
      <c r="D34" s="16" t="str">
        <f t="shared" si="1"/>
        <v>.013</v>
      </c>
      <c r="E34" s="13">
        <v>139350</v>
      </c>
      <c r="F34" s="15" t="str">
        <f t="shared" si="6"/>
        <v>0 ft  </v>
      </c>
      <c r="G34" s="13" t="str">
        <f t="shared" si="7"/>
        <v>0.80 in</v>
      </c>
      <c r="H34" s="16" t="str">
        <f t="shared" si="8"/>
        <v>0.020</v>
      </c>
    </row>
    <row r="35" spans="1:8" s="17" customFormat="1" ht="10.5" customHeight="1">
      <c r="A35" s="13" t="s">
        <v>42</v>
      </c>
      <c r="B35" s="14">
        <v>84</v>
      </c>
      <c r="C35" s="15" t="str">
        <f t="shared" si="5"/>
        <v>.0005 in</v>
      </c>
      <c r="D35" s="16" t="str">
        <f t="shared" si="1"/>
        <v>.012</v>
      </c>
      <c r="E35" s="13">
        <v>141700</v>
      </c>
      <c r="F35" s="15" t="str">
        <f t="shared" si="6"/>
        <v>0 ft  </v>
      </c>
      <c r="G35" s="13" t="str">
        <f t="shared" si="7"/>
        <v>0.81 in</v>
      </c>
      <c r="H35" s="16" t="str">
        <f t="shared" si="8"/>
        <v>0.021</v>
      </c>
    </row>
    <row r="36" spans="1:8" s="17" customFormat="1" ht="10.5" customHeight="1">
      <c r="A36" s="13" t="s">
        <v>43</v>
      </c>
      <c r="B36" s="14">
        <v>140</v>
      </c>
      <c r="C36" s="15" t="str">
        <f t="shared" si="5"/>
        <v>.0008 in</v>
      </c>
      <c r="D36" s="16" t="str">
        <f t="shared" si="1"/>
        <v>.020</v>
      </c>
      <c r="E36" s="13">
        <v>151420</v>
      </c>
      <c r="F36" s="15" t="str">
        <f t="shared" si="6"/>
        <v>0 ft  </v>
      </c>
      <c r="G36" s="13" t="str">
        <f t="shared" si="7"/>
        <v>0.87 in</v>
      </c>
      <c r="H36" s="16" t="str">
        <f t="shared" si="8"/>
        <v>0.022</v>
      </c>
    </row>
    <row r="37" spans="1:8" s="17" customFormat="1" ht="10.5" customHeight="1">
      <c r="A37" s="13" t="s">
        <v>44</v>
      </c>
      <c r="B37" s="14">
        <v>220</v>
      </c>
      <c r="C37" s="15" t="str">
        <f t="shared" si="5"/>
        <v>.0013 in</v>
      </c>
      <c r="D37" s="16" t="str">
        <f t="shared" si="1"/>
        <v>.032</v>
      </c>
      <c r="E37" s="13">
        <v>151470</v>
      </c>
      <c r="F37" s="15" t="str">
        <f t="shared" si="6"/>
        <v>0 ft  </v>
      </c>
      <c r="G37" s="13" t="str">
        <f t="shared" si="7"/>
        <v>0.87 in</v>
      </c>
      <c r="H37" s="16" t="str">
        <f t="shared" si="8"/>
        <v>0.022</v>
      </c>
    </row>
    <row r="38" spans="1:8" s="17" customFormat="1" ht="10.5" customHeight="1">
      <c r="A38" s="13" t="s">
        <v>45</v>
      </c>
      <c r="B38" s="14">
        <v>390</v>
      </c>
      <c r="C38" s="15" t="str">
        <f t="shared" si="5"/>
        <v>.0022 in</v>
      </c>
      <c r="D38" s="16" t="str">
        <f t="shared" si="1"/>
        <v>.057</v>
      </c>
      <c r="E38" s="13">
        <v>185540</v>
      </c>
      <c r="F38" s="15" t="str">
        <f t="shared" si="6"/>
        <v>0 ft  </v>
      </c>
      <c r="G38" s="13" t="str">
        <f t="shared" si="7"/>
        <v>1.07 in</v>
      </c>
      <c r="H38" s="16" t="str">
        <f t="shared" si="8"/>
        <v>0.027</v>
      </c>
    </row>
    <row r="39" spans="1:8" s="17" customFormat="1" ht="10.5" customHeight="1">
      <c r="A39" s="13" t="s">
        <v>46</v>
      </c>
      <c r="B39" s="14">
        <v>500</v>
      </c>
      <c r="C39" s="15" t="str">
        <f t="shared" si="5"/>
        <v>.0029 in</v>
      </c>
      <c r="D39" s="16" t="str">
        <f aca="true" t="shared" si="9" ref="D39:D70">TEXT(($C$6/$B$6)*B39*25.4,".000")</f>
        <v>.073</v>
      </c>
      <c r="E39" s="13">
        <v>239040</v>
      </c>
      <c r="F39" s="15" t="str">
        <f t="shared" si="6"/>
        <v>0 ft  </v>
      </c>
      <c r="G39" s="13" t="str">
        <f t="shared" si="7"/>
        <v>1.37 in</v>
      </c>
      <c r="H39" s="16" t="str">
        <f t="shared" si="8"/>
        <v>0.035</v>
      </c>
    </row>
    <row r="40" spans="1:8" s="17" customFormat="1" ht="10.5" customHeight="1">
      <c r="A40" s="13" t="s">
        <v>47</v>
      </c>
      <c r="B40" s="14">
        <v>1060</v>
      </c>
      <c r="C40" s="15" t="str">
        <f t="shared" si="5"/>
        <v>.0061 in</v>
      </c>
      <c r="D40" s="16" t="str">
        <f t="shared" si="9"/>
        <v>.155</v>
      </c>
      <c r="E40" s="13">
        <v>294670</v>
      </c>
      <c r="F40" s="15" t="str">
        <f t="shared" si="6"/>
        <v>0 ft  </v>
      </c>
      <c r="G40" s="13" t="str">
        <f t="shared" si="7"/>
        <v>1.69 in</v>
      </c>
      <c r="H40" s="16" t="str">
        <f t="shared" si="8"/>
        <v>0.043</v>
      </c>
    </row>
    <row r="41" spans="1:8" s="17" customFormat="1" ht="10.5" customHeight="1">
      <c r="A41" s="13" t="s">
        <v>48</v>
      </c>
      <c r="B41" s="14">
        <v>34</v>
      </c>
      <c r="C41" s="15" t="str">
        <f t="shared" si="5"/>
        <v>.0002 in</v>
      </c>
      <c r="D41" s="16" t="str">
        <f t="shared" si="9"/>
        <v>.005</v>
      </c>
      <c r="E41" s="13">
        <v>294870</v>
      </c>
      <c r="F41" s="15" t="str">
        <f t="shared" si="6"/>
        <v>0 ft  </v>
      </c>
      <c r="G41" s="13" t="str">
        <f t="shared" si="7"/>
        <v>1.69 in</v>
      </c>
      <c r="H41" s="16" t="str">
        <f t="shared" si="8"/>
        <v>0.043</v>
      </c>
    </row>
    <row r="42" spans="1:8" s="17" customFormat="1" ht="10.5" customHeight="1">
      <c r="A42" s="13" t="s">
        <v>49</v>
      </c>
      <c r="B42" s="14">
        <v>34</v>
      </c>
      <c r="C42" s="15" t="str">
        <f t="shared" si="5"/>
        <v>.0002 in</v>
      </c>
      <c r="D42" s="16" t="str">
        <f t="shared" si="9"/>
        <v>.005</v>
      </c>
      <c r="E42" s="13">
        <v>294870</v>
      </c>
      <c r="F42" s="15" t="str">
        <f t="shared" si="6"/>
        <v>0 ft  </v>
      </c>
      <c r="G42" s="13" t="str">
        <f t="shared" si="7"/>
        <v>1.69 in</v>
      </c>
      <c r="H42" s="16" t="str">
        <f t="shared" si="8"/>
        <v>0.043</v>
      </c>
    </row>
    <row r="43" spans="1:8" s="17" customFormat="1" ht="10.5" customHeight="1">
      <c r="A43" s="13" t="s">
        <v>50</v>
      </c>
      <c r="B43" s="14">
        <v>36</v>
      </c>
      <c r="C43" s="15" t="str">
        <f t="shared" si="5"/>
        <v>.0002 in</v>
      </c>
      <c r="D43" s="16" t="str">
        <f t="shared" si="9"/>
        <v>.005</v>
      </c>
      <c r="E43" s="13">
        <v>377420</v>
      </c>
      <c r="F43" s="15" t="str">
        <f t="shared" si="6"/>
        <v>0 ft  </v>
      </c>
      <c r="G43" s="13" t="str">
        <f t="shared" si="7"/>
        <v>2.17 in</v>
      </c>
      <c r="H43" s="16" t="str">
        <f t="shared" si="8"/>
        <v>0.055</v>
      </c>
    </row>
    <row r="44" spans="1:8" s="17" customFormat="1" ht="10.5" customHeight="1">
      <c r="A44" s="13" t="s">
        <v>51</v>
      </c>
      <c r="B44" s="14">
        <v>1120</v>
      </c>
      <c r="C44" s="15" t="str">
        <f t="shared" si="5"/>
        <v>.0064 in</v>
      </c>
      <c r="D44" s="16" t="str">
        <f t="shared" si="9"/>
        <v>.164</v>
      </c>
      <c r="E44" s="13">
        <v>377420</v>
      </c>
      <c r="F44" s="15" t="str">
        <f t="shared" si="6"/>
        <v>0 ft  </v>
      </c>
      <c r="G44" s="13" t="str">
        <f t="shared" si="7"/>
        <v>2.17 in</v>
      </c>
      <c r="H44" s="16" t="str">
        <f t="shared" si="8"/>
        <v>0.055</v>
      </c>
    </row>
    <row r="45" spans="1:8" s="17" customFormat="1" ht="10.5" customHeight="1">
      <c r="A45" s="13" t="s">
        <v>52</v>
      </c>
      <c r="B45" s="14">
        <v>1530</v>
      </c>
      <c r="C45" s="15" t="str">
        <f t="shared" si="5"/>
        <v>.0088 in</v>
      </c>
      <c r="D45" s="16" t="str">
        <f t="shared" si="9"/>
        <v>.223</v>
      </c>
      <c r="E45" s="13">
        <v>527070</v>
      </c>
      <c r="F45" s="15" t="str">
        <f t="shared" si="6"/>
        <v>0 ft  </v>
      </c>
      <c r="G45" s="13" t="str">
        <f t="shared" si="7"/>
        <v>3.03 in</v>
      </c>
      <c r="H45" s="16" t="str">
        <f t="shared" si="8"/>
        <v>0.077</v>
      </c>
    </row>
    <row r="46" spans="1:8" s="17" customFormat="1" ht="10.5" customHeight="1">
      <c r="A46" s="13" t="s">
        <v>53</v>
      </c>
      <c r="B46" s="14">
        <v>5120</v>
      </c>
      <c r="C46" s="15" t="str">
        <f t="shared" si="5"/>
        <v>.0294 in</v>
      </c>
      <c r="D46" s="16" t="str">
        <f t="shared" si="9"/>
        <v>.747</v>
      </c>
      <c r="E46" s="13">
        <v>1221860</v>
      </c>
      <c r="F46" s="15" t="str">
        <f t="shared" si="6"/>
        <v>0 ft  </v>
      </c>
      <c r="G46" s="13" t="str">
        <f t="shared" si="7"/>
        <v>7.02 in</v>
      </c>
      <c r="H46" s="16" t="str">
        <f t="shared" si="8"/>
        <v>0.178</v>
      </c>
    </row>
    <row r="47" spans="1:8" s="17" customFormat="1" ht="10.5" customHeight="1">
      <c r="A47" s="13" t="s">
        <v>54</v>
      </c>
      <c r="B47" s="14">
        <v>410</v>
      </c>
      <c r="C47" s="15" t="str">
        <f t="shared" si="5"/>
        <v>.0024 in</v>
      </c>
      <c r="D47" s="16" t="str">
        <f t="shared" si="9"/>
        <v>.060</v>
      </c>
      <c r="E47" s="13">
        <v>1481000</v>
      </c>
      <c r="F47" s="15" t="str">
        <f t="shared" si="6"/>
        <v>0 ft  </v>
      </c>
      <c r="G47" s="13" t="str">
        <f t="shared" si="7"/>
        <v>8.51 in</v>
      </c>
      <c r="H47" s="16" t="str">
        <f t="shared" si="8"/>
        <v>0.216</v>
      </c>
    </row>
    <row r="48" spans="1:8" s="17" customFormat="1" ht="10.5" customHeight="1">
      <c r="A48" s="13" t="s">
        <v>55</v>
      </c>
      <c r="B48" s="14">
        <v>1460</v>
      </c>
      <c r="C48" s="15" t="str">
        <f t="shared" si="5"/>
        <v>.0084 in</v>
      </c>
      <c r="D48" s="16" t="str">
        <f t="shared" si="9"/>
        <v>.213</v>
      </c>
      <c r="E48" s="13">
        <v>3560800</v>
      </c>
      <c r="F48" s="15" t="str">
        <f t="shared" si="6"/>
        <v>1 ft  </v>
      </c>
      <c r="G48" s="13" t="str">
        <f t="shared" si="7"/>
        <v>8.47 in</v>
      </c>
      <c r="H48" s="16" t="str">
        <f t="shared" si="8"/>
        <v>0.520</v>
      </c>
    </row>
    <row r="49" spans="1:8" s="17" customFormat="1" ht="10.5" customHeight="1">
      <c r="A49" s="13" t="s">
        <v>56</v>
      </c>
      <c r="B49" s="14">
        <v>220</v>
      </c>
      <c r="C49" s="15" t="str">
        <f t="shared" si="5"/>
        <v>.0013 in</v>
      </c>
      <c r="D49" s="16" t="str">
        <f t="shared" si="9"/>
        <v>.032</v>
      </c>
      <c r="E49" s="13">
        <v>12954000</v>
      </c>
      <c r="F49" s="15" t="str">
        <f t="shared" si="6"/>
        <v>6 ft  </v>
      </c>
      <c r="G49" s="13" t="str">
        <f t="shared" si="7"/>
        <v>2.45 in</v>
      </c>
      <c r="H49" s="16" t="str">
        <f t="shared" si="8"/>
        <v>1.891</v>
      </c>
    </row>
    <row r="50" spans="1:8" s="12" customFormat="1" ht="12.75">
      <c r="A50" s="10" t="s">
        <v>57</v>
      </c>
      <c r="B50" s="10">
        <v>46940</v>
      </c>
      <c r="C50" s="11" t="str">
        <f t="shared" si="5"/>
        <v>.2698 in</v>
      </c>
      <c r="D50" s="11" t="str">
        <f t="shared" si="9"/>
        <v>6.853</v>
      </c>
      <c r="E50" s="10">
        <v>2870300000</v>
      </c>
      <c r="F50" s="11" t="str">
        <f t="shared" si="6"/>
        <v>1374 ft  </v>
      </c>
      <c r="G50" s="10" t="str">
        <f t="shared" si="7"/>
        <v>9.16 in</v>
      </c>
      <c r="H50" s="11" t="str">
        <f t="shared" si="8"/>
        <v>419.028</v>
      </c>
    </row>
    <row r="51" spans="1:8" s="17" customFormat="1" ht="10.5" customHeight="1">
      <c r="A51" s="13" t="s">
        <v>58</v>
      </c>
      <c r="B51" s="13">
        <v>26</v>
      </c>
      <c r="C51" s="16" t="str">
        <f t="shared" si="5"/>
        <v>.0001 in</v>
      </c>
      <c r="D51" s="16" t="str">
        <f t="shared" si="9"/>
        <v>.004</v>
      </c>
      <c r="E51" s="14">
        <v>49752</v>
      </c>
      <c r="F51" s="16" t="str">
        <f t="shared" si="6"/>
        <v>0 ft  </v>
      </c>
      <c r="G51" s="14" t="str">
        <f t="shared" si="7"/>
        <v>0.29 in</v>
      </c>
      <c r="H51" s="16" t="str">
        <f t="shared" si="8"/>
        <v>0.007</v>
      </c>
    </row>
    <row r="52" spans="1:8" s="17" customFormat="1" ht="10.5" customHeight="1">
      <c r="A52" s="13" t="s">
        <v>59</v>
      </c>
      <c r="B52" s="13">
        <v>32</v>
      </c>
      <c r="C52" s="16" t="str">
        <f t="shared" si="5"/>
        <v>.0002 in</v>
      </c>
      <c r="D52" s="16" t="str">
        <f t="shared" si="9"/>
        <v>.005</v>
      </c>
      <c r="E52" s="14">
        <v>53764</v>
      </c>
      <c r="F52" s="16" t="str">
        <f t="shared" si="6"/>
        <v>0 ft  </v>
      </c>
      <c r="G52" s="14" t="str">
        <f t="shared" si="7"/>
        <v>0.31 in</v>
      </c>
      <c r="H52" s="16" t="str">
        <f t="shared" si="8"/>
        <v>0.008</v>
      </c>
    </row>
    <row r="53" spans="1:8" s="17" customFormat="1" ht="10.5" customHeight="1">
      <c r="A53" s="13" t="s">
        <v>60</v>
      </c>
      <c r="B53" s="13">
        <v>44</v>
      </c>
      <c r="C53" s="16" t="str">
        <f t="shared" si="5"/>
        <v>.0003 in</v>
      </c>
      <c r="D53" s="16" t="str">
        <f t="shared" si="9"/>
        <v>.006</v>
      </c>
      <c r="E53" s="14">
        <v>59165</v>
      </c>
      <c r="F53" s="16" t="str">
        <f t="shared" si="6"/>
        <v>0 ft  </v>
      </c>
      <c r="G53" s="14" t="str">
        <f t="shared" si="7"/>
        <v>0.34 in</v>
      </c>
      <c r="H53" s="16" t="str">
        <f t="shared" si="8"/>
        <v>0.009</v>
      </c>
    </row>
    <row r="54" spans="1:8" s="17" customFormat="1" ht="10.5" customHeight="1">
      <c r="A54" s="13" t="s">
        <v>61</v>
      </c>
      <c r="B54" s="13">
        <v>66</v>
      </c>
      <c r="C54" s="16" t="str">
        <f t="shared" si="5"/>
        <v>.0004 in</v>
      </c>
      <c r="D54" s="16" t="str">
        <f t="shared" si="9"/>
        <v>.010</v>
      </c>
      <c r="E54" s="14">
        <v>61767</v>
      </c>
      <c r="F54" s="16" t="str">
        <f t="shared" si="6"/>
        <v>0 ft  </v>
      </c>
      <c r="G54" s="14" t="str">
        <f t="shared" si="7"/>
        <v>0.36 in</v>
      </c>
      <c r="H54" s="16" t="str">
        <f t="shared" si="8"/>
        <v>0.009</v>
      </c>
    </row>
    <row r="55" spans="1:8" s="17" customFormat="1" ht="10.5" customHeight="1">
      <c r="A55" s="13" t="s">
        <v>62</v>
      </c>
      <c r="B55" s="13">
        <v>58</v>
      </c>
      <c r="C55" s="16" t="str">
        <f t="shared" si="5"/>
        <v>.0003 in</v>
      </c>
      <c r="D55" s="16" t="str">
        <f t="shared" si="9"/>
        <v>.008</v>
      </c>
      <c r="E55" s="14">
        <v>62659</v>
      </c>
      <c r="F55" s="16" t="str">
        <f t="shared" si="6"/>
        <v>0 ft  </v>
      </c>
      <c r="G55" s="14" t="str">
        <f t="shared" si="7"/>
        <v>0.36 in</v>
      </c>
      <c r="H55" s="16" t="str">
        <f t="shared" si="8"/>
        <v>0.009</v>
      </c>
    </row>
    <row r="56" spans="1:8" s="17" customFormat="1" ht="10.5" customHeight="1">
      <c r="A56" s="13" t="s">
        <v>63</v>
      </c>
      <c r="B56" s="13">
        <v>84</v>
      </c>
      <c r="C56" s="16" t="str">
        <f t="shared" si="5"/>
        <v>.0005 in</v>
      </c>
      <c r="D56" s="16" t="str">
        <f t="shared" si="9"/>
        <v>.012</v>
      </c>
      <c r="E56" s="14">
        <v>64358</v>
      </c>
      <c r="F56" s="16" t="str">
        <f t="shared" si="6"/>
        <v>0 ft  </v>
      </c>
      <c r="G56" s="14" t="str">
        <f t="shared" si="7"/>
        <v>0.37 in</v>
      </c>
      <c r="H56" s="16" t="str">
        <f t="shared" si="8"/>
        <v>0.009</v>
      </c>
    </row>
    <row r="57" spans="1:8" s="17" customFormat="1" ht="10.5" customHeight="1">
      <c r="A57" s="13" t="s">
        <v>64</v>
      </c>
      <c r="B57" s="13">
        <v>110</v>
      </c>
      <c r="C57" s="16" t="str">
        <f t="shared" si="5"/>
        <v>.0006 in</v>
      </c>
      <c r="D57" s="16" t="str">
        <f t="shared" si="9"/>
        <v>.016</v>
      </c>
      <c r="E57" s="14">
        <v>66097</v>
      </c>
      <c r="F57" s="16" t="str">
        <f t="shared" si="6"/>
        <v>0 ft  </v>
      </c>
      <c r="G57" s="14" t="str">
        <f t="shared" si="7"/>
        <v>0.38 in</v>
      </c>
      <c r="H57" s="16" t="str">
        <f t="shared" si="8"/>
        <v>0.010</v>
      </c>
    </row>
    <row r="58" spans="1:8" s="17" customFormat="1" ht="10.5" customHeight="1">
      <c r="A58" s="13" t="s">
        <v>65</v>
      </c>
      <c r="B58" s="13">
        <v>54</v>
      </c>
      <c r="C58" s="16" t="str">
        <f t="shared" si="5"/>
        <v>.0003 in</v>
      </c>
      <c r="D58" s="16" t="str">
        <f t="shared" si="9"/>
        <v>.008</v>
      </c>
      <c r="E58" s="14">
        <v>69927</v>
      </c>
      <c r="F58" s="16" t="str">
        <f t="shared" si="6"/>
        <v>0 ft  </v>
      </c>
      <c r="G58" s="14" t="str">
        <f t="shared" si="7"/>
        <v>0.40 in</v>
      </c>
      <c r="H58" s="16" t="str">
        <f t="shared" si="8"/>
        <v>0.010</v>
      </c>
    </row>
    <row r="59" spans="1:8" s="17" customFormat="1" ht="10.5" customHeight="1">
      <c r="A59" s="13" t="s">
        <v>66</v>
      </c>
      <c r="B59" s="13">
        <v>68</v>
      </c>
      <c r="C59" s="16" t="str">
        <f t="shared" si="5"/>
        <v>.0004 in</v>
      </c>
      <c r="D59" s="16" t="str">
        <f t="shared" si="9"/>
        <v>.010</v>
      </c>
      <c r="E59" s="14">
        <v>75255</v>
      </c>
      <c r="F59" s="16" t="str">
        <f t="shared" si="6"/>
        <v>0 ft  </v>
      </c>
      <c r="G59" s="14" t="str">
        <f t="shared" si="7"/>
        <v>0.43 in</v>
      </c>
      <c r="H59" s="16" t="str">
        <f t="shared" si="8"/>
        <v>0.011</v>
      </c>
    </row>
    <row r="60" spans="1:8" s="17" customFormat="1" ht="10.5" customHeight="1">
      <c r="A60" s="13" t="s">
        <v>67</v>
      </c>
      <c r="B60" s="13">
        <v>154</v>
      </c>
      <c r="C60" s="16" t="str">
        <f t="shared" si="5"/>
        <v>.0009 in</v>
      </c>
      <c r="D60" s="16" t="str">
        <f t="shared" si="9"/>
        <v>.022</v>
      </c>
      <c r="E60" s="14">
        <v>86006</v>
      </c>
      <c r="F60" s="16" t="str">
        <f t="shared" si="6"/>
        <v>0 ft  </v>
      </c>
      <c r="G60" s="14" t="str">
        <f t="shared" si="7"/>
        <v>0.49 in</v>
      </c>
      <c r="H60" s="16" t="str">
        <f t="shared" si="8"/>
        <v>0.013</v>
      </c>
    </row>
    <row r="61" spans="1:8" s="17" customFormat="1" ht="10.5" customHeight="1">
      <c r="A61" s="13" t="s">
        <v>68</v>
      </c>
      <c r="B61" s="14">
        <v>242</v>
      </c>
      <c r="C61" s="15" t="str">
        <f t="shared" si="5"/>
        <v>.0014 in</v>
      </c>
      <c r="D61" s="16" t="str">
        <f t="shared" si="9"/>
        <v>.035</v>
      </c>
      <c r="E61" s="13">
        <v>129400</v>
      </c>
      <c r="F61" s="15" t="str">
        <f t="shared" si="6"/>
        <v>0 ft  </v>
      </c>
      <c r="G61" s="13" t="str">
        <f t="shared" si="7"/>
        <v>0.74 in</v>
      </c>
      <c r="H61" s="16" t="str">
        <f t="shared" si="8"/>
        <v>0.019</v>
      </c>
    </row>
    <row r="62" spans="1:8" s="17" customFormat="1" ht="10.5" customHeight="1">
      <c r="A62" s="13" t="s">
        <v>69</v>
      </c>
      <c r="B62" s="14">
        <v>622</v>
      </c>
      <c r="C62" s="15" t="str">
        <f t="shared" si="5"/>
        <v>.0036 in</v>
      </c>
      <c r="D62" s="16" t="str">
        <f t="shared" si="9"/>
        <v>.091</v>
      </c>
      <c r="E62" s="13">
        <v>191800</v>
      </c>
      <c r="F62" s="15" t="str">
        <f t="shared" si="6"/>
        <v>0 ft  </v>
      </c>
      <c r="G62" s="13" t="str">
        <f t="shared" si="7"/>
        <v>1.10 in</v>
      </c>
      <c r="H62" s="16" t="str">
        <f t="shared" si="8"/>
        <v>0.028</v>
      </c>
    </row>
    <row r="63" spans="1:8" s="17" customFormat="1" ht="10.5" customHeight="1">
      <c r="A63" s="13" t="s">
        <v>70</v>
      </c>
      <c r="B63" s="14">
        <v>402</v>
      </c>
      <c r="C63" s="15" t="str">
        <f t="shared" si="5"/>
        <v>.0023 in</v>
      </c>
      <c r="D63" s="16" t="str">
        <f t="shared" si="9"/>
        <v>.059</v>
      </c>
      <c r="E63" s="13">
        <v>267200</v>
      </c>
      <c r="F63" s="15" t="str">
        <f t="shared" si="6"/>
        <v>0 ft  </v>
      </c>
      <c r="G63" s="13" t="str">
        <f t="shared" si="7"/>
        <v>1.54 in</v>
      </c>
      <c r="H63" s="16" t="str">
        <f t="shared" si="8"/>
        <v>0.039</v>
      </c>
    </row>
    <row r="64" spans="1:8" s="17" customFormat="1" ht="10.5" customHeight="1">
      <c r="A64" s="13" t="s">
        <v>71</v>
      </c>
      <c r="B64" s="14">
        <v>1000</v>
      </c>
      <c r="C64" s="15" t="str">
        <f t="shared" si="5"/>
        <v>.0057 in</v>
      </c>
      <c r="D64" s="16" t="str">
        <f t="shared" si="9"/>
        <v>.146</v>
      </c>
      <c r="E64" s="13">
        <v>438600</v>
      </c>
      <c r="F64" s="15" t="str">
        <f t="shared" si="6"/>
        <v>0 ft  </v>
      </c>
      <c r="G64" s="13" t="str">
        <f t="shared" si="7"/>
        <v>2.52 in</v>
      </c>
      <c r="H64" s="16" t="str">
        <f t="shared" si="8"/>
        <v>0.064</v>
      </c>
    </row>
    <row r="65" spans="1:8" s="17" customFormat="1" ht="10.5" customHeight="1">
      <c r="A65" s="13" t="s">
        <v>72</v>
      </c>
      <c r="B65" s="14">
        <v>802</v>
      </c>
      <c r="C65" s="15" t="str">
        <f t="shared" si="5"/>
        <v>.0046 in</v>
      </c>
      <c r="D65" s="16" t="str">
        <f t="shared" si="9"/>
        <v>.117</v>
      </c>
      <c r="E65" s="13">
        <v>586100</v>
      </c>
      <c r="F65" s="15" t="str">
        <f t="shared" si="6"/>
        <v>0 ft  </v>
      </c>
      <c r="G65" s="13" t="str">
        <f t="shared" si="7"/>
        <v>3.37 in</v>
      </c>
      <c r="H65" s="16" t="str">
        <f t="shared" si="8"/>
        <v>0.086</v>
      </c>
    </row>
    <row r="66" spans="1:8" s="12" customFormat="1" ht="12.75">
      <c r="A66" s="10" t="s">
        <v>73</v>
      </c>
      <c r="B66" s="10">
        <v>45432</v>
      </c>
      <c r="C66" s="11" t="str">
        <f t="shared" si="5"/>
        <v>.2611 in</v>
      </c>
      <c r="D66" s="11" t="str">
        <f t="shared" si="9"/>
        <v>6.633</v>
      </c>
      <c r="E66" s="10">
        <v>4499900000</v>
      </c>
      <c r="F66" s="11" t="str">
        <f t="shared" si="6"/>
        <v>2155 ft  </v>
      </c>
      <c r="G66" s="10" t="str">
        <f t="shared" si="7"/>
        <v>3.35 in</v>
      </c>
      <c r="H66" s="11" t="str">
        <f t="shared" si="8"/>
        <v>656.929</v>
      </c>
    </row>
    <row r="67" spans="1:8" ht="10.5" customHeight="1">
      <c r="A67" t="s">
        <v>74</v>
      </c>
      <c r="B67" s="14">
        <v>58</v>
      </c>
      <c r="C67" s="16" t="str">
        <f t="shared" si="5"/>
        <v>.0003 in</v>
      </c>
      <c r="D67" s="16" t="str">
        <f t="shared" si="9"/>
        <v>.008</v>
      </c>
      <c r="E67" s="14">
        <v>48200</v>
      </c>
      <c r="F67" s="16" t="str">
        <f t="shared" si="6"/>
        <v>0 ft  </v>
      </c>
      <c r="G67" s="14" t="str">
        <f t="shared" si="7"/>
        <v>0.28 in</v>
      </c>
      <c r="H67" s="16" t="str">
        <f t="shared" si="8"/>
        <v>0.007</v>
      </c>
    </row>
    <row r="68" spans="1:8" s="17" customFormat="1" ht="10.5" customHeight="1">
      <c r="A68" s="13" t="s">
        <v>75</v>
      </c>
      <c r="B68" s="14">
        <v>80</v>
      </c>
      <c r="C68" s="16" t="str">
        <f t="shared" si="5"/>
        <v>.0005 in</v>
      </c>
      <c r="D68" s="16" t="str">
        <f t="shared" si="9"/>
        <v>.012</v>
      </c>
      <c r="E68" s="14">
        <v>50000</v>
      </c>
      <c r="F68" s="16" t="str">
        <f t="shared" si="6"/>
        <v>0 ft  </v>
      </c>
      <c r="G68" s="14" t="str">
        <f t="shared" si="7"/>
        <v>0.29 in</v>
      </c>
      <c r="H68" s="16" t="str">
        <f t="shared" si="8"/>
        <v>0.007</v>
      </c>
    </row>
    <row r="69" spans="1:8" s="17" customFormat="1" ht="10.5" customHeight="1">
      <c r="A69" s="13" t="s">
        <v>76</v>
      </c>
      <c r="B69" s="14">
        <v>148</v>
      </c>
      <c r="C69" s="16" t="str">
        <f t="shared" si="5"/>
        <v>.0009 in</v>
      </c>
      <c r="D69" s="16" t="str">
        <f t="shared" si="9"/>
        <v>.022</v>
      </c>
      <c r="E69" s="14">
        <v>52600</v>
      </c>
      <c r="F69" s="16" t="str">
        <f t="shared" si="6"/>
        <v>0 ft  </v>
      </c>
      <c r="G69" s="14" t="str">
        <f t="shared" si="7"/>
        <v>0.30 in</v>
      </c>
      <c r="H69" s="16" t="str">
        <f t="shared" si="8"/>
        <v>0.008</v>
      </c>
    </row>
    <row r="70" spans="1:8" s="17" customFormat="1" ht="10.5" customHeight="1">
      <c r="A70" s="13" t="s">
        <v>77</v>
      </c>
      <c r="B70" s="14">
        <v>158</v>
      </c>
      <c r="C70" s="16" t="str">
        <f t="shared" si="5"/>
        <v>.0009 in</v>
      </c>
      <c r="D70" s="16" t="str">
        <f t="shared" si="9"/>
        <v>.023</v>
      </c>
      <c r="E70" s="14">
        <v>62000</v>
      </c>
      <c r="F70" s="16" t="str">
        <f t="shared" si="6"/>
        <v>0 ft  </v>
      </c>
      <c r="G70" s="14" t="str">
        <f t="shared" si="7"/>
        <v>0.36 in</v>
      </c>
      <c r="H70" s="16" t="str">
        <f t="shared" si="8"/>
        <v>0.009</v>
      </c>
    </row>
    <row r="71" spans="1:8" s="17" customFormat="1" ht="10.5" customHeight="1">
      <c r="A71" s="13" t="s">
        <v>78</v>
      </c>
      <c r="B71" s="14">
        <v>193</v>
      </c>
      <c r="C71" s="16" t="str">
        <f t="shared" si="5"/>
        <v>.0011 in</v>
      </c>
      <c r="D71" s="16" t="str">
        <f aca="true" t="shared" si="10" ref="D71:D76">TEXT(($C$6/$B$6)*B71*25.4,".000")</f>
        <v>.028</v>
      </c>
      <c r="E71" s="14">
        <v>73600</v>
      </c>
      <c r="F71" s="16" t="str">
        <f t="shared" si="6"/>
        <v>0 ft  </v>
      </c>
      <c r="G71" s="14" t="str">
        <f t="shared" si="7"/>
        <v>0.42 in</v>
      </c>
      <c r="H71" s="16" t="str">
        <f t="shared" si="8"/>
        <v>0.011</v>
      </c>
    </row>
    <row r="72" spans="1:8" s="17" customFormat="1" ht="10.5" customHeight="1">
      <c r="A72" s="13" t="s">
        <v>79</v>
      </c>
      <c r="B72" s="14">
        <v>418</v>
      </c>
      <c r="C72" s="16" t="str">
        <f t="shared" si="5"/>
        <v>.0024 in</v>
      </c>
      <c r="D72" s="16" t="str">
        <f t="shared" si="10"/>
        <v>.061</v>
      </c>
      <c r="E72" s="14">
        <v>117600</v>
      </c>
      <c r="F72" s="16" t="str">
        <f t="shared" si="6"/>
        <v>0 ft  </v>
      </c>
      <c r="G72" s="14" t="str">
        <f t="shared" si="7"/>
        <v>0.68 in</v>
      </c>
      <c r="H72" s="16" t="str">
        <f t="shared" si="8"/>
        <v>0.017</v>
      </c>
    </row>
    <row r="73" spans="1:8" s="17" customFormat="1" ht="10.5" customHeight="1">
      <c r="A73" s="13" t="s">
        <v>80</v>
      </c>
      <c r="B73" s="14">
        <v>4016</v>
      </c>
      <c r="C73" s="15" t="str">
        <f t="shared" si="5"/>
        <v>.0231 in</v>
      </c>
      <c r="D73" s="16" t="str">
        <f t="shared" si="10"/>
        <v>.586</v>
      </c>
      <c r="E73" s="13">
        <v>353100</v>
      </c>
      <c r="F73" s="15" t="str">
        <f t="shared" si="6"/>
        <v>0 ft  </v>
      </c>
      <c r="G73" s="13" t="str">
        <f t="shared" si="7"/>
        <v>2.03 in</v>
      </c>
      <c r="H73" s="16" t="str">
        <f t="shared" si="8"/>
        <v>0.052</v>
      </c>
    </row>
    <row r="74" spans="1:8" s="17" customFormat="1" ht="10.5" customHeight="1">
      <c r="A74" s="13" t="s">
        <v>81</v>
      </c>
      <c r="B74" s="14">
        <v>272</v>
      </c>
      <c r="C74" s="15" t="str">
        <f t="shared" si="5"/>
        <v>.0016 in</v>
      </c>
      <c r="D74" s="16" t="str">
        <f t="shared" si="10"/>
        <v>.040</v>
      </c>
      <c r="E74" s="13">
        <v>5900000</v>
      </c>
      <c r="F74" s="15" t="str">
        <f t="shared" si="6"/>
        <v>2 ft  </v>
      </c>
      <c r="G74" s="13" t="str">
        <f t="shared" si="7"/>
        <v>9.91 in</v>
      </c>
      <c r="H74" s="16" t="str">
        <f t="shared" si="8"/>
        <v>0.861</v>
      </c>
    </row>
    <row r="75" spans="1:8" s="12" customFormat="1" ht="12.75">
      <c r="A75" s="10" t="s">
        <v>82</v>
      </c>
      <c r="B75" s="10">
        <v>3400</v>
      </c>
      <c r="C75" s="11" t="str">
        <f t="shared" si="5"/>
        <v>.0195 in</v>
      </c>
      <c r="D75" s="11" t="str">
        <f t="shared" si="10"/>
        <v>.496</v>
      </c>
      <c r="E75" s="10">
        <v>5913000000</v>
      </c>
      <c r="F75" s="11" t="str">
        <f t="shared" si="6"/>
        <v>2832 ft  </v>
      </c>
      <c r="G75" s="10" t="str">
        <f t="shared" si="7"/>
        <v>1.20 in</v>
      </c>
      <c r="H75" s="11" t="str">
        <f t="shared" si="8"/>
        <v>863.224</v>
      </c>
    </row>
    <row r="76" spans="1:8" s="17" customFormat="1" ht="10.5" customHeight="1">
      <c r="A76" s="13" t="s">
        <v>83</v>
      </c>
      <c r="B76" s="14">
        <v>1500</v>
      </c>
      <c r="C76" s="15" t="str">
        <f t="shared" si="5"/>
        <v>.0086 in</v>
      </c>
      <c r="D76" s="16" t="str">
        <f t="shared" si="10"/>
        <v>.219</v>
      </c>
      <c r="E76" s="13">
        <v>17500</v>
      </c>
      <c r="F76" s="15" t="str">
        <f t="shared" si="6"/>
        <v>0 ft  </v>
      </c>
      <c r="G76" s="13" t="str">
        <f t="shared" si="7"/>
        <v>0.10 in</v>
      </c>
      <c r="H76" s="16" t="str">
        <f t="shared" si="8"/>
        <v>0.003</v>
      </c>
    </row>
    <row r="77" spans="1:7" ht="10.5" customHeight="1">
      <c r="A77" s="10"/>
      <c r="B77" s="14"/>
      <c r="C77" s="16"/>
      <c r="D77" s="16"/>
      <c r="E77" s="14"/>
      <c r="F77" s="16"/>
      <c r="G77" s="14"/>
    </row>
    <row r="78" spans="1:7" s="17" customFormat="1" ht="10.5" customHeight="1">
      <c r="A78" s="13" t="s">
        <v>84</v>
      </c>
      <c r="B78" s="18">
        <v>299792</v>
      </c>
      <c r="C78" s="19">
        <f>($C$6/$B$6)*B78</f>
        <v>1.7230663122350744</v>
      </c>
      <c r="D78" s="18" t="s">
        <v>85</v>
      </c>
      <c r="E78" s="19">
        <f>($C$6/$B$6)*B78</f>
        <v>1.7230663122350744</v>
      </c>
      <c r="F78" s="20" t="s">
        <v>86</v>
      </c>
      <c r="G78"/>
    </row>
    <row r="79" spans="1:7" s="17" customFormat="1" ht="10.5" customHeight="1">
      <c r="A79" s="13"/>
      <c r="B79" s="18"/>
      <c r="C79" s="19"/>
      <c r="D79" s="18"/>
      <c r="E79" s="19"/>
      <c r="F79" s="20"/>
      <c r="G79"/>
    </row>
    <row r="80" spans="1:7" s="17" customFormat="1" ht="10.5" customHeight="1">
      <c r="A80" s="13" t="s">
        <v>87</v>
      </c>
      <c r="B80" s="21">
        <f>B78*31556926</f>
        <v>9460513959392</v>
      </c>
      <c r="C80" s="19">
        <f>(((($C$6/$B$6)*B80)/12)/5280)</f>
        <v>858.1861759516278</v>
      </c>
      <c r="D80" s="18" t="s">
        <v>88</v>
      </c>
      <c r="E80" s="19">
        <f>($C$6/$B$6)*B80*0.0000254</f>
        <v>1381.1167731506962</v>
      </c>
      <c r="F80" s="20" t="s">
        <v>89</v>
      </c>
      <c r="G80"/>
    </row>
    <row r="81" spans="1:7" s="17" customFormat="1" ht="10.5" customHeight="1">
      <c r="A81" s="13"/>
      <c r="B81" s="18"/>
      <c r="C81" s="19"/>
      <c r="D81" s="18"/>
      <c r="E81" s="19"/>
      <c r="F81" s="20"/>
      <c r="G81"/>
    </row>
    <row r="82" spans="1:7" s="17" customFormat="1" ht="10.5" customHeight="1">
      <c r="A82" s="22" t="s">
        <v>90</v>
      </c>
      <c r="B82" s="18"/>
      <c r="C82" s="19"/>
      <c r="D82" s="18"/>
      <c r="E82" s="19"/>
      <c r="F82" s="20"/>
      <c r="G82"/>
    </row>
    <row r="83" spans="1:7" s="17" customFormat="1" ht="10.5" customHeight="1">
      <c r="A83" s="13" t="s">
        <v>91</v>
      </c>
      <c r="B83" s="21">
        <f>4.27*B80</f>
        <v>40396394606603.836</v>
      </c>
      <c r="C83" s="19">
        <f>(($C$6/$B$6)*B83)/(12*5280)</f>
        <v>3664.45497131345</v>
      </c>
      <c r="D83" s="18" t="s">
        <v>88</v>
      </c>
      <c r="E83" s="19">
        <f>($C$6/$B$6)*B83*0.0000254</f>
        <v>5897.368621353473</v>
      </c>
      <c r="F83" s="20" t="s">
        <v>89</v>
      </c>
      <c r="G83"/>
    </row>
    <row r="84" spans="1:7" s="17" customFormat="1" ht="10.5" customHeight="1">
      <c r="A84" s="13" t="s">
        <v>92</v>
      </c>
      <c r="B84" s="21">
        <f>8.64*B80</f>
        <v>81738840609146.89</v>
      </c>
      <c r="C84" s="19">
        <f>(($C$6/$B$6)*B84)/(12*5280)</f>
        <v>7414.7285602220645</v>
      </c>
      <c r="D84" s="18" t="s">
        <v>88</v>
      </c>
      <c r="E84" s="19">
        <f>($C$6/$B$6)*B84*0.0000254</f>
        <v>11932.848920022017</v>
      </c>
      <c r="F84" s="20" t="s">
        <v>89</v>
      </c>
      <c r="G84"/>
    </row>
    <row r="85" spans="1:7" s="17" customFormat="1" ht="10.5" customHeight="1">
      <c r="A85" s="13" t="s">
        <v>93</v>
      </c>
      <c r="B85" s="18">
        <f>1402*B80</f>
        <v>13263640571067584</v>
      </c>
      <c r="C85" s="23">
        <f>(($C$6/$B$6)*B85)/(12*5280)</f>
        <v>1203177.018684182</v>
      </c>
      <c r="D85" s="18" t="s">
        <v>88</v>
      </c>
      <c r="E85" s="19">
        <f>($C$6/$B$6)*B85*0.0000254</f>
        <v>1936325.715957276</v>
      </c>
      <c r="F85" s="20" t="s">
        <v>89</v>
      </c>
      <c r="G85"/>
    </row>
    <row r="86" spans="1:7" s="17" customFormat="1" ht="10.5" customHeight="1">
      <c r="A86" s="13" t="s">
        <v>94</v>
      </c>
      <c r="B86" s="18">
        <f>27710*B80</f>
        <v>2.6215084181475232E+17</v>
      </c>
      <c r="C86" s="24">
        <f>(($C$6/$B$6)*B86)/(12*5280)</f>
        <v>23780338.935619604</v>
      </c>
      <c r="D86" s="18" t="s">
        <v>88</v>
      </c>
      <c r="E86" s="19">
        <f>($C$6/$B$6)*B86*0.0000254</f>
        <v>38270745.78400579</v>
      </c>
      <c r="F86" s="20" t="s">
        <v>89</v>
      </c>
      <c r="G86"/>
    </row>
    <row r="87" spans="1:7" s="17" customFormat="1" ht="10.5" customHeight="1">
      <c r="A87" s="13" t="s">
        <v>95</v>
      </c>
      <c r="B87" s="18">
        <f>2300000*B80</f>
        <v>2.17591821066016E+19</v>
      </c>
      <c r="C87" s="24">
        <f>(($C$6/$B$6)*B87)/(12*5280)</f>
        <v>1973828204.6887438</v>
      </c>
      <c r="D87" s="18" t="s">
        <v>88</v>
      </c>
      <c r="E87" s="19">
        <f>($C$6/$B$6)*B87*0.0000254</f>
        <v>3176568578.2466016</v>
      </c>
      <c r="F87" s="20" t="s">
        <v>89</v>
      </c>
      <c r="G87"/>
    </row>
    <row r="88" spans="1:7" s="17" customFormat="1" ht="10.5" customHeight="1">
      <c r="A88" s="13"/>
      <c r="B88" s="18"/>
      <c r="C88" s="24"/>
      <c r="D88" s="18"/>
      <c r="E88" s="24"/>
      <c r="F88" s="25"/>
      <c r="G88"/>
    </row>
    <row r="89" spans="1:7" s="17" customFormat="1" ht="10.5" customHeight="1">
      <c r="A89" s="22" t="s">
        <v>96</v>
      </c>
      <c r="B89" s="18"/>
      <c r="C89" s="24"/>
      <c r="D89" s="18"/>
      <c r="E89" s="24"/>
      <c r="F89" s="25"/>
      <c r="G89"/>
    </row>
    <row r="90" spans="1:7" s="17" customFormat="1" ht="10.5" customHeight="1">
      <c r="A90" s="17" t="s">
        <v>97</v>
      </c>
      <c r="B90" s="18">
        <v>12527100</v>
      </c>
      <c r="C90" s="25" t="str">
        <f>TEXT(($C$6/$B$6)*B90/12,"0 ft")</f>
        <v>6 ft</v>
      </c>
      <c r="D90" s="18"/>
      <c r="E90" s="25">
        <f>($C$6/$B$6)*B90*0.0254</f>
        <v>1.8288000000000002</v>
      </c>
      <c r="F90" s="18" t="s">
        <v>98</v>
      </c>
      <c r="G90"/>
    </row>
    <row r="91" spans="1:7" s="17" customFormat="1" ht="10.5" customHeight="1">
      <c r="A91" s="17" t="s">
        <v>99</v>
      </c>
      <c r="B91" s="18">
        <v>222704</v>
      </c>
      <c r="C91" s="25" t="str">
        <f>TEXT(($C$6/$B$6)*B91,"0.00 in")</f>
        <v>1.28 in</v>
      </c>
      <c r="D91" s="18"/>
      <c r="E91" s="25">
        <f>($C$6/$B$6)*B91*2.54</f>
        <v>3.2512000000000003</v>
      </c>
      <c r="F91" s="18" t="s">
        <v>100</v>
      </c>
      <c r="G91"/>
    </row>
    <row r="92" spans="1:7" s="17" customFormat="1" ht="10.5" customHeight="1">
      <c r="A92" s="17" t="s">
        <v>101</v>
      </c>
      <c r="B92" s="18">
        <v>521962500</v>
      </c>
      <c r="C92" s="25" t="str">
        <f>TEXT(($C$6/$B$6)*B92/12,"0 ft")</f>
        <v>250 ft</v>
      </c>
      <c r="D92" s="18"/>
      <c r="E92" s="25">
        <f>($C$6/$B$6)*B92*0.0254</f>
        <v>76.2</v>
      </c>
      <c r="F92" s="18" t="s">
        <v>98</v>
      </c>
      <c r="G92"/>
    </row>
    <row r="93" spans="1:7" s="17" customFormat="1" ht="10.5" customHeight="1">
      <c r="A93" s="17" t="s">
        <v>102</v>
      </c>
      <c r="B93" s="18">
        <v>13919</v>
      </c>
      <c r="C93" s="25" t="str">
        <f>TEXT(($C$6/$B$6)*B93,".0000 in")</f>
        <v>.0800 in</v>
      </c>
      <c r="D93" s="18"/>
      <c r="E93" s="25">
        <f>($C$6/$B$6)*B93*25.4</f>
        <v>2.032</v>
      </c>
      <c r="F93" s="18" t="s">
        <v>9</v>
      </c>
      <c r="G93"/>
    </row>
    <row r="94" spans="1:7" s="17" customFormat="1" ht="10.5" customHeight="1">
      <c r="A94" s="17" t="s">
        <v>103</v>
      </c>
      <c r="B94" s="18">
        <v>20</v>
      </c>
      <c r="C94" s="25" t="str">
        <f>TEXT(($C$6/$B$6)*B94,".0000 in")</f>
        <v>.0001 in</v>
      </c>
      <c r="D94" s="18"/>
      <c r="E94" s="25">
        <f>($C$6/$B$6)*B94*25.4</f>
        <v>0.002919749982038939</v>
      </c>
      <c r="F94" s="18" t="s">
        <v>9</v>
      </c>
      <c r="G94"/>
    </row>
    <row r="95" spans="2:6" ht="10.5" customHeight="1">
      <c r="B95" s="18"/>
      <c r="C95" s="18"/>
      <c r="D95" s="18"/>
      <c r="E95" s="18"/>
      <c r="F95" s="18"/>
    </row>
    <row r="96" spans="2:6" ht="12.75">
      <c r="B96" s="18"/>
      <c r="C96" s="18"/>
      <c r="D96" s="18"/>
      <c r="E96" s="18"/>
      <c r="F96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